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9720" windowHeight="5730" activeTab="0"/>
  </bookViews>
  <sheets>
    <sheet name="TKB" sheetId="1" r:id="rId1"/>
    <sheet name="Danh sach" sheetId="2" r:id="rId2"/>
  </sheets>
  <definedNames>
    <definedName name="_xlnm.Print_Titles" localSheetId="0">'TKB'!$6:$8</definedName>
  </definedNames>
  <calcPr fullCalcOnLoad="1"/>
</workbook>
</file>

<file path=xl/comments2.xml><?xml version="1.0" encoding="utf-8"?>
<comments xmlns="http://schemas.openxmlformats.org/spreadsheetml/2006/main">
  <authors>
    <author>Bui Van Nhuong</author>
  </authors>
  <commentList>
    <comment ref="E34" authorId="0">
      <text>
        <r>
          <rPr>
            <b/>
            <sz val="9"/>
            <rFont val="Tahoma"/>
            <family val="2"/>
          </rPr>
          <t>Bui Van Nhuong:</t>
        </r>
        <r>
          <rPr>
            <sz val="9"/>
            <rFont val="Tahoma"/>
            <family val="2"/>
          </rPr>
          <t xml:space="preserve">
M19B chuyển xuống</t>
        </r>
      </text>
    </comment>
  </commentList>
</comments>
</file>

<file path=xl/sharedStrings.xml><?xml version="1.0" encoding="utf-8"?>
<sst xmlns="http://schemas.openxmlformats.org/spreadsheetml/2006/main" count="244" uniqueCount="161">
  <si>
    <t>TRƯỜNG CĐSP TRUNG ƯƠNG - NHA TRANG</t>
  </si>
  <si>
    <t>Ngày</t>
  </si>
  <si>
    <t>TRƯỞNG PHÒNG ĐÀO TẠO</t>
  </si>
  <si>
    <t>Đinh Hiền Minh</t>
  </si>
  <si>
    <t xml:space="preserve">THỜI KHÓA BIỂU </t>
  </si>
  <si>
    <t>Thứ 7</t>
  </si>
  <si>
    <t>Tiết học</t>
  </si>
  <si>
    <t>Thứ</t>
  </si>
  <si>
    <t>- Giảng viên Phụ trách:</t>
  </si>
  <si>
    <t>- Thời gian học:</t>
  </si>
  <si>
    <t>PHÒNG ĐÀO TẠO</t>
  </si>
  <si>
    <t xml:space="preserve">Tên học phần: </t>
  </si>
  <si>
    <t>- Học kỳ :</t>
  </si>
  <si>
    <t>Năm học :</t>
  </si>
  <si>
    <t xml:space="preserve">- Số tín chỉ: </t>
  </si>
  <si>
    <t>STT</t>
  </si>
  <si>
    <t>HỌ VÀ</t>
  </si>
  <si>
    <t>TÊN</t>
  </si>
  <si>
    <t>Mã số SV</t>
  </si>
  <si>
    <t>Lớp</t>
  </si>
  <si>
    <t xml:space="preserve">Ngày </t>
  </si>
  <si>
    <t>ĐIỂM</t>
  </si>
  <si>
    <t>Điểm</t>
  </si>
  <si>
    <t>Ghi chú</t>
  </si>
  <si>
    <t>sinh</t>
  </si>
  <si>
    <t>KT1</t>
  </si>
  <si>
    <t>KT2</t>
  </si>
  <si>
    <t>KT3</t>
  </si>
  <si>
    <t>KT4</t>
  </si>
  <si>
    <t>KT5</t>
  </si>
  <si>
    <t>TBC</t>
  </si>
  <si>
    <t xml:space="preserve">Nguyễn Thị Thanh </t>
  </si>
  <si>
    <t>Ý KIẾN ĐÁNH GIÁ-NHẬN XÉT CỦA GIÁO VIÊN BỘ MÔN</t>
  </si>
  <si>
    <t>1.</t>
  </si>
  <si>
    <t>Kết quả học tập</t>
  </si>
  <si>
    <t>Tổng số sinh viên theo danh sách :</t>
  </si>
  <si>
    <t>nhập tại đây</t>
  </si>
  <si>
    <t>Tổng số sinh viên có kết quả học tập cuối học kỳ (đợt):</t>
  </si>
  <si>
    <t>Tổng số sinh viên không đủ điều kiện dự thi học phần :</t>
  </si>
  <si>
    <t>Điểm 10 :</t>
  </si>
  <si>
    <t>bài,</t>
  </si>
  <si>
    <t>tỷ lệ %:</t>
  </si>
  <si>
    <t>Điểm 4.0-4.9:</t>
  </si>
  <si>
    <t>Điểm 9.0-9.9:</t>
  </si>
  <si>
    <t>Điểm 3.0-3.9:</t>
  </si>
  <si>
    <t>Điểm 8.0-8.9:</t>
  </si>
  <si>
    <t>Điểm 2.0-2.9:</t>
  </si>
  <si>
    <t>Điểm 7.0-7.9:</t>
  </si>
  <si>
    <t>Điểm 1.0-1.9:</t>
  </si>
  <si>
    <t>Điểm 6.0-6.9:</t>
  </si>
  <si>
    <t>Điểm 0.0-0.9:</t>
  </si>
  <si>
    <t>Điểm 5.0-5.9:</t>
  </si>
  <si>
    <t>2.</t>
  </si>
  <si>
    <t>Ý thức - Thái độ học tập :</t>
  </si>
  <si>
    <t>3.</t>
  </si>
  <si>
    <r>
      <t xml:space="preserve">Đánh giá chung của giáo viên và lưu ý đối với các trường hợp cá biệt </t>
    </r>
    <r>
      <rPr>
        <i/>
        <sz val="9"/>
        <rFont val="Tahoma"/>
        <family val="2"/>
      </rPr>
      <t>(ý thức, thái độ, năng lực học tập, ...)</t>
    </r>
  </si>
  <si>
    <t>GIÁO VIÊN BỘ MÔN</t>
  </si>
  <si>
    <t>I  -</t>
  </si>
  <si>
    <t>2018 - 2019</t>
  </si>
  <si>
    <t>TRƯỞNG KHOA</t>
  </si>
  <si>
    <t>Khánh Hòa, ngày         tháng        năm  2018</t>
  </si>
  <si>
    <t>M21D</t>
  </si>
  <si>
    <t>M21E</t>
  </si>
  <si>
    <t>M21I</t>
  </si>
  <si>
    <t>M21G</t>
  </si>
  <si>
    <t>M21A</t>
  </si>
  <si>
    <t>M21K</t>
  </si>
  <si>
    <t>M21C</t>
  </si>
  <si>
    <t>08/01/1998</t>
  </si>
  <si>
    <t>06/11/1998</t>
  </si>
  <si>
    <t>Oanh</t>
  </si>
  <si>
    <t>Diễm</t>
  </si>
  <si>
    <t xml:space="preserve">Nguyễn Thị </t>
  </si>
  <si>
    <t>Linh</t>
  </si>
  <si>
    <t xml:space="preserve">Nguyễn Quỳnh Thục </t>
  </si>
  <si>
    <t>Nhi</t>
  </si>
  <si>
    <t>Nguyễn Thị Thu</t>
  </si>
  <si>
    <t xml:space="preserve">Hồ Lệ </t>
  </si>
  <si>
    <t>Thu</t>
  </si>
  <si>
    <t xml:space="preserve">Nguyễn Thị Hải </t>
  </si>
  <si>
    <t>Yến</t>
  </si>
  <si>
    <t>(Dành cho sinh viên nợ học phần Phòng bệnh và đảm bảo an toàn cho trẻ)</t>
  </si>
  <si>
    <t>Tiết 5-8</t>
  </si>
  <si>
    <t xml:space="preserve">+ Tiết 1-4: </t>
  </si>
  <si>
    <t xml:space="preserve">+ Tiết 5-8: </t>
  </si>
  <si>
    <t>Từ 7h30 - 11h00</t>
  </si>
  <si>
    <t>Từ 13h30 - 17h00</t>
  </si>
  <si>
    <t>Thứ 4</t>
  </si>
  <si>
    <t>03/10/2018</t>
  </si>
  <si>
    <t>Thứ 6</t>
  </si>
  <si>
    <t>Thi kết thúc học phần</t>
  </si>
  <si>
    <t>Chiều 07/12/2018</t>
  </si>
  <si>
    <t>Sinh viên có mặt tại phòng thi lúc 13h50</t>
  </si>
  <si>
    <t>Khánh Hòa, ngày 28 tháng 9 năm 2018</t>
  </si>
  <si>
    <t>Cô Nguyễn Thị Ái Nhi</t>
  </si>
  <si>
    <t>- Thời gian thi kết thúc học phần:</t>
  </si>
  <si>
    <t xml:space="preserve">Võ Thị Nhật </t>
  </si>
  <si>
    <t>Hạ</t>
  </si>
  <si>
    <t xml:space="preserve">Trần Ngọc </t>
  </si>
  <si>
    <t>Trinh</t>
  </si>
  <si>
    <t xml:space="preserve">Đàng Thị Như </t>
  </si>
  <si>
    <t>Bích</t>
  </si>
  <si>
    <t xml:space="preserve">Lê Thùy Kiều </t>
  </si>
  <si>
    <t>Phương</t>
  </si>
  <si>
    <t xml:space="preserve">Nguyễn Thị Minh </t>
  </si>
  <si>
    <t>Hiếu</t>
  </si>
  <si>
    <t>Trúc</t>
  </si>
  <si>
    <t xml:space="preserve">Nguyễn Thị Trà </t>
  </si>
  <si>
    <t>Mi</t>
  </si>
  <si>
    <t xml:space="preserve">Nguyễn Ngân </t>
  </si>
  <si>
    <t>Quỳnh</t>
  </si>
  <si>
    <t>Nguyễn Thị Hồng</t>
  </si>
  <si>
    <t>Hạnh</t>
  </si>
  <si>
    <t xml:space="preserve">Đạt Thị Bông </t>
  </si>
  <si>
    <t>Hồng</t>
  </si>
  <si>
    <t xml:space="preserve">Nguyễn Thị Ý </t>
  </si>
  <si>
    <t>Phạm Thị</t>
  </si>
  <si>
    <t xml:space="preserve">Ngô Thị </t>
  </si>
  <si>
    <t>Tâm</t>
  </si>
  <si>
    <t>Phan Thị Kiều</t>
  </si>
  <si>
    <t>Hoa</t>
  </si>
  <si>
    <t xml:space="preserve">Thạch Thị Kim </t>
  </si>
  <si>
    <t>Hương</t>
  </si>
  <si>
    <t xml:space="preserve">Thị </t>
  </si>
  <si>
    <t>Khuyên</t>
  </si>
  <si>
    <t xml:space="preserve">Nguyễn Thị Mỹ </t>
  </si>
  <si>
    <t>Hảo</t>
  </si>
  <si>
    <t xml:space="preserve">Nguyễn Thị Thúy </t>
  </si>
  <si>
    <t>Loan</t>
  </si>
  <si>
    <t>Phan Ngọc Anh</t>
  </si>
  <si>
    <t>Thư</t>
  </si>
  <si>
    <t>KHOA GIÁO DỤC MẦM NON</t>
  </si>
  <si>
    <t xml:space="preserve">ĐIỂM ĐÁNH GIÁ BỘ PHẬN </t>
  </si>
  <si>
    <t>CAO ĐẲNG HỆ CHÍNH QUY NGÀNH GIÁO DỤC MẦM NON KHÓA 2016 (M21)</t>
  </si>
  <si>
    <t>09/01/1997</t>
  </si>
  <si>
    <t>13/02/1998</t>
  </si>
  <si>
    <t>20/02/1998</t>
  </si>
  <si>
    <t>22/12/1998</t>
  </si>
  <si>
    <t>10/02/1998</t>
  </si>
  <si>
    <t>15/3/1998</t>
  </si>
  <si>
    <t>03/10/1998</t>
  </si>
  <si>
    <t>22/5/1998</t>
  </si>
  <si>
    <t>15/01/1998</t>
  </si>
  <si>
    <t>16/7/1998</t>
  </si>
  <si>
    <t>06/4/1996</t>
  </si>
  <si>
    <t>30/5/1998</t>
  </si>
  <si>
    <t>08/02/1997</t>
  </si>
  <si>
    <t>18/01/1997</t>
  </si>
  <si>
    <t>24/02/1998</t>
  </si>
  <si>
    <t>25/8/1997</t>
  </si>
  <si>
    <t>04/12/1997</t>
  </si>
  <si>
    <t>13/9/1998</t>
  </si>
  <si>
    <t>26/10/1998</t>
  </si>
  <si>
    <t>20/4/1998</t>
  </si>
  <si>
    <t>29/7/1995</t>
  </si>
  <si>
    <t>M21B</t>
  </si>
  <si>
    <t>Phòng bệnh và ĐBAT cho trẻ</t>
  </si>
  <si>
    <t>Nguyễn Thị Ái Nhi</t>
  </si>
  <si>
    <t>TRỢ LÝ KHOA</t>
  </si>
  <si>
    <t>Trần Thị Minh Phương</t>
  </si>
  <si>
    <r>
      <t xml:space="preserve">- Phòng học và thi kết thúc học phần: </t>
    </r>
    <r>
      <rPr>
        <sz val="12"/>
        <rFont val="Tahoma"/>
        <family val="2"/>
      </rPr>
      <t>P.301-A2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</si>
</sst>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dd/m"/>
    <numFmt numFmtId="171" formatCode="0.000"/>
    <numFmt numFmtId="172" formatCode="0.0"/>
    <numFmt numFmtId="173" formatCode="mmm\-yyyy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dd/mm"/>
    <numFmt numFmtId="180" formatCode="[Blue][&gt;10]&quot;Sai&quot;;[Black][&lt;=10]General;General"/>
    <numFmt numFmtId="181" formatCode="_(* #,##0_);_(* \(#,##0\);_(* &quot;-&quot;??_);_(@_)"/>
    <numFmt numFmtId="182" formatCode="_(* #,##0.0_);_(* \(#,##0.0\);_(* &quot;-&quot;??_);_(@_)"/>
    <numFmt numFmtId="183" formatCode="###\ ###\ ###"/>
  </numFmts>
  <fonts count="66">
    <font>
      <sz val="12"/>
      <name val="VNI-Times"/>
      <family val="0"/>
    </font>
    <font>
      <u val="single"/>
      <sz val="10.8"/>
      <color indexed="12"/>
      <name val="VNI-Times"/>
      <family val="0"/>
    </font>
    <font>
      <u val="single"/>
      <sz val="10.8"/>
      <color indexed="36"/>
      <name val="VNI-Times"/>
      <family val="0"/>
    </font>
    <font>
      <b/>
      <sz val="10"/>
      <name val="Tahoma"/>
      <family val="2"/>
    </font>
    <font>
      <sz val="10.5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8"/>
      <name val="VNI-Times"/>
      <family val="0"/>
    </font>
    <font>
      <sz val="12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i/>
      <sz val="11"/>
      <name val="Tahoma"/>
      <family val="2"/>
    </font>
    <font>
      <b/>
      <sz val="14"/>
      <name val="Tahoma"/>
      <family val="2"/>
    </font>
    <font>
      <i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.5"/>
      <name val="Tahoma"/>
      <family val="2"/>
    </font>
    <font>
      <b/>
      <sz val="8.5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10"/>
      <color indexed="30"/>
      <name val="Tahoma"/>
      <family val="2"/>
    </font>
    <font>
      <sz val="10"/>
      <color indexed="10"/>
      <name val="Tahoma"/>
      <family val="2"/>
    </font>
    <font>
      <b/>
      <sz val="9"/>
      <color indexed="10"/>
      <name val="Tahoma"/>
      <family val="2"/>
    </font>
    <font>
      <sz val="10"/>
      <color indexed="12"/>
      <name val="Tahoma"/>
      <family val="2"/>
    </font>
    <font>
      <i/>
      <sz val="9"/>
      <name val="Tahoma"/>
      <family val="2"/>
    </font>
    <font>
      <i/>
      <sz val="10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10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rgb="FFFF0000"/>
      <name val="Tahoma"/>
      <family val="2"/>
    </font>
    <font>
      <b/>
      <sz val="8"/>
      <name val="VNI-Time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 quotePrefix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9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 quotePrefix="1">
      <alignment vertical="center"/>
    </xf>
    <xf numFmtId="0" fontId="1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 quotePrefix="1">
      <alignment horizontal="right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 quotePrefix="1">
      <alignment horizontal="left"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Continuous"/>
      <protection/>
    </xf>
    <xf numFmtId="0" fontId="20" fillId="0" borderId="0" xfId="0" applyFont="1" applyAlignment="1" applyProtection="1">
      <alignment horizontal="centerContinuous"/>
      <protection/>
    </xf>
    <xf numFmtId="0" fontId="16" fillId="0" borderId="12" xfId="0" applyFont="1" applyBorder="1" applyAlignment="1" applyProtection="1">
      <alignment horizontal="center" vertical="center"/>
      <protection/>
    </xf>
    <xf numFmtId="14" fontId="16" fillId="0" borderId="12" xfId="0" applyNumberFormat="1" applyFont="1" applyBorder="1" applyAlignment="1" applyProtection="1">
      <alignment horizontal="center" vertical="center"/>
      <protection/>
    </xf>
    <xf numFmtId="0" fontId="16" fillId="33" borderId="12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6" fillId="0" borderId="13" xfId="0" applyFont="1" applyBorder="1" applyAlignment="1" applyProtection="1">
      <alignment horizontal="center" vertical="center"/>
      <protection/>
    </xf>
    <xf numFmtId="14" fontId="16" fillId="0" borderId="11" xfId="0" applyNumberFormat="1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49" fontId="21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 quotePrefix="1">
      <alignment horizontal="right"/>
      <protection locked="0"/>
    </xf>
    <xf numFmtId="0" fontId="17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 quotePrefix="1">
      <alignment horizontal="right"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22" fillId="0" borderId="1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 quotePrefix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horizontal="right" vertical="center"/>
      <protection locked="0"/>
    </xf>
    <xf numFmtId="0" fontId="21" fillId="0" borderId="10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horizontal="right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49" fontId="21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49" fontId="21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1" fillId="0" borderId="10" xfId="0" applyFont="1" applyFill="1" applyBorder="1" applyAlignment="1">
      <alignment horizontal="center" vertical="center"/>
    </xf>
    <xf numFmtId="0" fontId="21" fillId="0" borderId="15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 quotePrefix="1">
      <alignment horizontal="center" vertical="center"/>
    </xf>
    <xf numFmtId="0" fontId="64" fillId="0" borderId="14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64" fillId="0" borderId="14" xfId="0" applyFont="1" applyFill="1" applyBorder="1" applyAlignment="1">
      <alignment horizontal="left" vertical="center"/>
    </xf>
    <xf numFmtId="0" fontId="64" fillId="0" borderId="1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5" fillId="0" borderId="0" xfId="0" applyFont="1" applyAlignment="1" applyProtection="1">
      <alignment horizontal="center"/>
      <protection locked="0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0" fontId="7" fillId="0" borderId="0" xfId="0" applyFont="1" applyFill="1" applyAlignment="1" quotePrefix="1">
      <alignment vertical="center"/>
    </xf>
    <xf numFmtId="0" fontId="9" fillId="0" borderId="0" xfId="0" applyFont="1" applyFill="1" applyAlignment="1">
      <alignment/>
    </xf>
    <xf numFmtId="0" fontId="6" fillId="0" borderId="0" xfId="0" applyFont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16" fontId="21" fillId="0" borderId="10" xfId="0" applyNumberFormat="1" applyFont="1" applyFill="1" applyBorder="1" applyAlignment="1" quotePrefix="1">
      <alignment horizontal="center" vertical="center"/>
    </xf>
    <xf numFmtId="0" fontId="6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16" fillId="0" borderId="14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47625</xdr:rowOff>
    </xdr:from>
    <xdr:to>
      <xdr:col>1</xdr:col>
      <xdr:colOff>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>
          <a:off x="971550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47625</xdr:rowOff>
    </xdr:from>
    <xdr:to>
      <xdr:col>3</xdr:col>
      <xdr:colOff>0</xdr:colOff>
      <xdr:row>1</xdr:row>
      <xdr:rowOff>47625</xdr:rowOff>
    </xdr:to>
    <xdr:sp>
      <xdr:nvSpPr>
        <xdr:cNvPr id="2" name="Line 2"/>
        <xdr:cNvSpPr>
          <a:spLocks/>
        </xdr:cNvSpPr>
      </xdr:nvSpPr>
      <xdr:spPr>
        <a:xfrm>
          <a:off x="3448050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2</xdr:col>
      <xdr:colOff>0</xdr:colOff>
      <xdr:row>1</xdr:row>
      <xdr:rowOff>47625</xdr:rowOff>
    </xdr:to>
    <xdr:sp>
      <xdr:nvSpPr>
        <xdr:cNvPr id="3" name="Line 2"/>
        <xdr:cNvSpPr>
          <a:spLocks/>
        </xdr:cNvSpPr>
      </xdr:nvSpPr>
      <xdr:spPr>
        <a:xfrm>
          <a:off x="2209800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47625</xdr:rowOff>
    </xdr:from>
    <xdr:to>
      <xdr:col>3</xdr:col>
      <xdr:colOff>0</xdr:colOff>
      <xdr:row>1</xdr:row>
      <xdr:rowOff>47625</xdr:rowOff>
    </xdr:to>
    <xdr:sp>
      <xdr:nvSpPr>
        <xdr:cNvPr id="4" name="Line 2"/>
        <xdr:cNvSpPr>
          <a:spLocks/>
        </xdr:cNvSpPr>
      </xdr:nvSpPr>
      <xdr:spPr>
        <a:xfrm>
          <a:off x="3448050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809625</xdr:colOff>
      <xdr:row>2</xdr:row>
      <xdr:rowOff>47625</xdr:rowOff>
    </xdr:from>
    <xdr:to>
      <xdr:col>2</xdr:col>
      <xdr:colOff>609600</xdr:colOff>
      <xdr:row>2</xdr:row>
      <xdr:rowOff>47625</xdr:rowOff>
    </xdr:to>
    <xdr:sp>
      <xdr:nvSpPr>
        <xdr:cNvPr id="5" name="Line 19"/>
        <xdr:cNvSpPr>
          <a:spLocks/>
        </xdr:cNvSpPr>
      </xdr:nvSpPr>
      <xdr:spPr>
        <a:xfrm>
          <a:off x="1781175" y="5810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7</xdr:row>
      <xdr:rowOff>66675</xdr:rowOff>
    </xdr:from>
    <xdr:to>
      <xdr:col>2</xdr:col>
      <xdr:colOff>466725</xdr:colOff>
      <xdr:row>7</xdr:row>
      <xdr:rowOff>66675</xdr:rowOff>
    </xdr:to>
    <xdr:sp>
      <xdr:nvSpPr>
        <xdr:cNvPr id="1" name="Line 75"/>
        <xdr:cNvSpPr>
          <a:spLocks/>
        </xdr:cNvSpPr>
      </xdr:nvSpPr>
      <xdr:spPr>
        <a:xfrm>
          <a:off x="1219200" y="14097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1181100</xdr:colOff>
      <xdr:row>2</xdr:row>
      <xdr:rowOff>38100</xdr:rowOff>
    </xdr:from>
    <xdr:to>
      <xdr:col>2</xdr:col>
      <xdr:colOff>342900</xdr:colOff>
      <xdr:row>2</xdr:row>
      <xdr:rowOff>38100</xdr:rowOff>
    </xdr:to>
    <xdr:sp>
      <xdr:nvSpPr>
        <xdr:cNvPr id="2" name="Line 90"/>
        <xdr:cNvSpPr>
          <a:spLocks/>
        </xdr:cNvSpPr>
      </xdr:nvSpPr>
      <xdr:spPr>
        <a:xfrm>
          <a:off x="1466850" y="4191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85" zoomScaleNormal="85" zoomScalePageLayoutView="0" workbookViewId="0" topLeftCell="A10">
      <selection activeCell="A23" sqref="A23"/>
    </sheetView>
  </sheetViews>
  <sheetFormatPr defaultColWidth="8.796875" defaultRowHeight="15"/>
  <cols>
    <col min="1" max="1" width="10.19921875" style="1" customWidth="1"/>
    <col min="2" max="7" width="13" style="1" customWidth="1"/>
    <col min="8" max="11" width="9" style="126" customWidth="1"/>
    <col min="12" max="16384" width="9" style="1" customWidth="1"/>
  </cols>
  <sheetData>
    <row r="1" spans="1:7" ht="21" customHeight="1">
      <c r="A1" s="106" t="s">
        <v>0</v>
      </c>
      <c r="B1" s="106"/>
      <c r="C1" s="106"/>
      <c r="D1" s="106"/>
      <c r="F1" s="12"/>
      <c r="G1" s="24"/>
    </row>
    <row r="2" spans="1:11" s="2" customFormat="1" ht="21" customHeight="1">
      <c r="A2" s="107" t="s">
        <v>10</v>
      </c>
      <c r="B2" s="107"/>
      <c r="C2" s="107"/>
      <c r="D2" s="107"/>
      <c r="H2" s="127"/>
      <c r="I2" s="127"/>
      <c r="J2" s="127"/>
      <c r="K2" s="127"/>
    </row>
    <row r="3" spans="2:11" s="2" customFormat="1" ht="18.75" customHeight="1">
      <c r="B3" s="3"/>
      <c r="C3" s="3"/>
      <c r="D3" s="3"/>
      <c r="H3" s="127"/>
      <c r="I3" s="127"/>
      <c r="J3" s="127"/>
      <c r="K3" s="127"/>
    </row>
    <row r="4" spans="1:11" s="5" customFormat="1" ht="26.25" customHeight="1">
      <c r="A4" s="108" t="s">
        <v>4</v>
      </c>
      <c r="B4" s="108"/>
      <c r="C4" s="108"/>
      <c r="D4" s="108"/>
      <c r="E4" s="108"/>
      <c r="F4" s="108"/>
      <c r="G4" s="108"/>
      <c r="H4" s="3"/>
      <c r="I4" s="3"/>
      <c r="J4" s="3"/>
      <c r="K4" s="3"/>
    </row>
    <row r="5" spans="1:11" s="2" customFormat="1" ht="18.75" customHeight="1">
      <c r="A5" s="104" t="s">
        <v>81</v>
      </c>
      <c r="B5" s="104"/>
      <c r="C5" s="104"/>
      <c r="D5" s="104"/>
      <c r="E5" s="104"/>
      <c r="F5" s="104"/>
      <c r="G5" s="104"/>
      <c r="H5" s="127"/>
      <c r="I5" s="127"/>
      <c r="J5" s="127"/>
      <c r="K5" s="127"/>
    </row>
    <row r="6" spans="1:11" s="2" customFormat="1" ht="4.5" customHeight="1">
      <c r="A6" s="4"/>
      <c r="B6" s="4"/>
      <c r="C6" s="4"/>
      <c r="D6" s="4"/>
      <c r="H6" s="127"/>
      <c r="I6" s="127"/>
      <c r="J6" s="127"/>
      <c r="K6" s="127"/>
    </row>
    <row r="7" spans="1:11" s="7" customFormat="1" ht="33" customHeight="1">
      <c r="A7" s="13" t="s">
        <v>7</v>
      </c>
      <c r="B7" s="22" t="s">
        <v>87</v>
      </c>
      <c r="C7" s="22" t="s">
        <v>87</v>
      </c>
      <c r="D7" s="22" t="s">
        <v>87</v>
      </c>
      <c r="E7" s="22" t="s">
        <v>87</v>
      </c>
      <c r="F7" s="22" t="s">
        <v>87</v>
      </c>
      <c r="G7" s="22" t="s">
        <v>87</v>
      </c>
      <c r="H7" s="128"/>
      <c r="I7" s="128"/>
      <c r="J7" s="128"/>
      <c r="K7" s="128"/>
    </row>
    <row r="8" spans="1:11" s="7" customFormat="1" ht="33" customHeight="1">
      <c r="A8" s="15" t="s">
        <v>1</v>
      </c>
      <c r="B8" s="16" t="s">
        <v>88</v>
      </c>
      <c r="C8" s="17">
        <f>B8+7</f>
        <v>43383</v>
      </c>
      <c r="D8" s="17">
        <f>C8+7</f>
        <v>43390</v>
      </c>
      <c r="E8" s="17">
        <f>D8+7</f>
        <v>43397</v>
      </c>
      <c r="F8" s="17">
        <f>E8+7</f>
        <v>43404</v>
      </c>
      <c r="G8" s="17">
        <f>F8+14</f>
        <v>43418</v>
      </c>
      <c r="H8" s="128"/>
      <c r="I8" s="128"/>
      <c r="J8" s="128"/>
      <c r="K8" s="128"/>
    </row>
    <row r="9" spans="1:11" s="8" customFormat="1" ht="33" customHeight="1">
      <c r="A9" s="13" t="s">
        <v>6</v>
      </c>
      <c r="B9" s="14" t="s">
        <v>82</v>
      </c>
      <c r="C9" s="14" t="s">
        <v>82</v>
      </c>
      <c r="D9" s="14" t="s">
        <v>82</v>
      </c>
      <c r="E9" s="14" t="s">
        <v>82</v>
      </c>
      <c r="F9" s="14" t="s">
        <v>82</v>
      </c>
      <c r="G9" s="14" t="s">
        <v>82</v>
      </c>
      <c r="H9" s="129"/>
      <c r="I9" s="129"/>
      <c r="J9" s="129">
        <f>COUNTIF(B9:H9,"Sáng")+COUNTIF(B9:H9,"Chiều")+COUNTIF(B9:H9,"Tối")</f>
        <v>0</v>
      </c>
      <c r="K9" s="129"/>
    </row>
    <row r="10" spans="1:7" ht="19.5" customHeight="1">
      <c r="A10" s="18"/>
      <c r="B10" s="18"/>
      <c r="C10" s="18"/>
      <c r="D10" s="18"/>
      <c r="E10" s="18"/>
      <c r="F10" s="18"/>
      <c r="G10" s="18"/>
    </row>
    <row r="11" spans="1:7" ht="33" customHeight="1">
      <c r="A11" s="13" t="s">
        <v>7</v>
      </c>
      <c r="B11" s="22" t="s">
        <v>5</v>
      </c>
      <c r="C11" s="22" t="s">
        <v>87</v>
      </c>
      <c r="D11" s="22" t="s">
        <v>87</v>
      </c>
      <c r="E11" s="131" t="s">
        <v>89</v>
      </c>
      <c r="F11" s="132"/>
      <c r="G11" s="133"/>
    </row>
    <row r="12" spans="1:7" ht="33" customHeight="1">
      <c r="A12" s="15" t="s">
        <v>1</v>
      </c>
      <c r="B12" s="19">
        <f>G8+3</f>
        <v>43421</v>
      </c>
      <c r="C12" s="17">
        <f>B12+4</f>
        <v>43425</v>
      </c>
      <c r="D12" s="17">
        <f>C12+7</f>
        <v>43432</v>
      </c>
      <c r="E12" s="134">
        <f>B12+20</f>
        <v>43441</v>
      </c>
      <c r="F12" s="135"/>
      <c r="G12" s="136"/>
    </row>
    <row r="13" spans="1:7" ht="33" customHeight="1">
      <c r="A13" s="13" t="s">
        <v>6</v>
      </c>
      <c r="B13" s="14" t="s">
        <v>82</v>
      </c>
      <c r="C13" s="14" t="s">
        <v>82</v>
      </c>
      <c r="D13" s="14" t="s">
        <v>82</v>
      </c>
      <c r="E13" s="131" t="s">
        <v>90</v>
      </c>
      <c r="F13" s="132"/>
      <c r="G13" s="133"/>
    </row>
    <row r="14" ht="18" customHeight="1"/>
    <row r="15" spans="5:11" s="10" customFormat="1" ht="21.75" customHeight="1">
      <c r="E15" s="109" t="s">
        <v>93</v>
      </c>
      <c r="F15" s="109"/>
      <c r="G15" s="109"/>
      <c r="H15" s="130"/>
      <c r="I15" s="130"/>
      <c r="J15" s="130"/>
      <c r="K15" s="130"/>
    </row>
    <row r="16" spans="1:11" s="10" customFormat="1" ht="21" customHeight="1">
      <c r="A16" s="137" t="s">
        <v>8</v>
      </c>
      <c r="D16" s="11"/>
      <c r="E16" s="104" t="s">
        <v>2</v>
      </c>
      <c r="F16" s="104"/>
      <c r="G16" s="104"/>
      <c r="H16" s="130"/>
      <c r="I16" s="130"/>
      <c r="J16" s="130"/>
      <c r="K16" s="130"/>
    </row>
    <row r="17" spans="1:11" s="10" customFormat="1" ht="21" customHeight="1">
      <c r="A17" s="6" t="s">
        <v>94</v>
      </c>
      <c r="D17" s="5"/>
      <c r="E17" s="104"/>
      <c r="F17" s="104"/>
      <c r="G17" s="104"/>
      <c r="H17" s="130"/>
      <c r="I17" s="130"/>
      <c r="J17" s="130"/>
      <c r="K17" s="130"/>
    </row>
    <row r="18" spans="1:11" s="10" customFormat="1" ht="21" customHeight="1">
      <c r="A18" s="137" t="s">
        <v>9</v>
      </c>
      <c r="D18" s="5"/>
      <c r="H18" s="130"/>
      <c r="I18" s="130"/>
      <c r="J18" s="130"/>
      <c r="K18" s="130"/>
    </row>
    <row r="19" spans="1:11" s="10" customFormat="1" ht="21" customHeight="1">
      <c r="A19" s="25" t="s">
        <v>83</v>
      </c>
      <c r="B19" s="6" t="s">
        <v>85</v>
      </c>
      <c r="D19" s="5"/>
      <c r="E19" s="6"/>
      <c r="F19" s="23"/>
      <c r="G19" s="23"/>
      <c r="H19" s="130"/>
      <c r="I19" s="130"/>
      <c r="J19" s="130"/>
      <c r="K19" s="130"/>
    </row>
    <row r="20" spans="1:11" s="10" customFormat="1" ht="21" customHeight="1">
      <c r="A20" s="25" t="s">
        <v>84</v>
      </c>
      <c r="B20" s="6" t="s">
        <v>86</v>
      </c>
      <c r="E20" s="6"/>
      <c r="F20" s="105" t="s">
        <v>3</v>
      </c>
      <c r="G20" s="105"/>
      <c r="H20" s="130"/>
      <c r="I20" s="130"/>
      <c r="J20" s="130"/>
      <c r="K20" s="130"/>
    </row>
    <row r="21" spans="1:11" s="10" customFormat="1" ht="21" customHeight="1">
      <c r="A21" s="137" t="s">
        <v>160</v>
      </c>
      <c r="B21" s="6"/>
      <c r="E21" s="6"/>
      <c r="F21" s="102"/>
      <c r="G21" s="102"/>
      <c r="H21" s="130"/>
      <c r="I21" s="130"/>
      <c r="J21" s="130"/>
      <c r="K21" s="130"/>
    </row>
    <row r="22" spans="1:4" ht="21" customHeight="1">
      <c r="A22" s="137" t="s">
        <v>95</v>
      </c>
      <c r="D22" s="9"/>
    </row>
    <row r="23" ht="21" customHeight="1">
      <c r="A23" s="138" t="s">
        <v>91</v>
      </c>
    </row>
    <row r="24" ht="21" customHeight="1">
      <c r="A24" s="138" t="s">
        <v>92</v>
      </c>
    </row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</sheetData>
  <sheetProtection/>
  <mergeCells count="11">
    <mergeCell ref="A1:D1"/>
    <mergeCell ref="A2:D2"/>
    <mergeCell ref="A4:G4"/>
    <mergeCell ref="A5:G5"/>
    <mergeCell ref="E15:G15"/>
    <mergeCell ref="E16:G16"/>
    <mergeCell ref="E17:G17"/>
    <mergeCell ref="F20:G20"/>
    <mergeCell ref="E11:G11"/>
    <mergeCell ref="E12:G12"/>
    <mergeCell ref="E13:G13"/>
  </mergeCells>
  <printOptions/>
  <pageMargins left="0.5" right="0.25" top="0.2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B15" sqref="B15"/>
    </sheetView>
  </sheetViews>
  <sheetFormatPr defaultColWidth="8.796875" defaultRowHeight="15"/>
  <cols>
    <col min="1" max="1" width="3" style="20" customWidth="1"/>
    <col min="2" max="2" width="16" style="20" customWidth="1"/>
    <col min="3" max="3" width="8.09765625" style="20" customWidth="1"/>
    <col min="4" max="4" width="8.3984375" style="20" customWidth="1"/>
    <col min="5" max="5" width="5.3984375" style="21" customWidth="1"/>
    <col min="6" max="6" width="8.3984375" style="21" customWidth="1"/>
    <col min="7" max="11" width="4.69921875" style="20" customWidth="1"/>
    <col min="12" max="12" width="8.5" style="20" customWidth="1"/>
    <col min="13" max="13" width="6.69921875" style="20" customWidth="1"/>
    <col min="14" max="14" width="3" style="20" customWidth="1"/>
    <col min="15" max="15" width="9" style="20" customWidth="1"/>
    <col min="16" max="16384" width="9" style="20" customWidth="1"/>
  </cols>
  <sheetData>
    <row r="1" spans="1:6" ht="15" customHeight="1">
      <c r="A1" s="110" t="s">
        <v>0</v>
      </c>
      <c r="B1" s="110"/>
      <c r="C1" s="110"/>
      <c r="D1" s="110"/>
      <c r="E1" s="110"/>
      <c r="F1" s="26"/>
    </row>
    <row r="2" spans="1:13" ht="15" customHeight="1">
      <c r="A2" s="111" t="s">
        <v>131</v>
      </c>
      <c r="B2" s="111"/>
      <c r="C2" s="111"/>
      <c r="D2" s="111"/>
      <c r="E2" s="111"/>
      <c r="F2" s="28"/>
      <c r="M2" s="27"/>
    </row>
    <row r="3" spans="1:6" ht="15" customHeight="1">
      <c r="A3" s="103"/>
      <c r="B3" s="103"/>
      <c r="C3" s="103"/>
      <c r="D3" s="103"/>
      <c r="E3" s="103"/>
      <c r="F3" s="26"/>
    </row>
    <row r="4" spans="1:13" ht="6.75" customHeight="1">
      <c r="A4" s="29"/>
      <c r="B4" s="29"/>
      <c r="C4" s="29"/>
      <c r="D4" s="29"/>
      <c r="E4" s="29"/>
      <c r="F4" s="29"/>
      <c r="M4" s="27"/>
    </row>
    <row r="5" spans="1:13" s="30" customFormat="1" ht="18" customHeight="1">
      <c r="A5" s="139" t="s">
        <v>132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3" s="30" customFormat="1" ht="18" customHeight="1">
      <c r="A6" s="139" t="s">
        <v>133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2:13" s="31" customFormat="1" ht="18" customHeight="1">
      <c r="B7" s="32" t="s">
        <v>11</v>
      </c>
      <c r="C7" s="112" t="s">
        <v>156</v>
      </c>
      <c r="D7" s="112"/>
      <c r="E7" s="112"/>
      <c r="F7" s="33" t="s">
        <v>12</v>
      </c>
      <c r="G7" s="34" t="s">
        <v>57</v>
      </c>
      <c r="H7" s="113" t="s">
        <v>13</v>
      </c>
      <c r="I7" s="113"/>
      <c r="J7" s="114" t="s">
        <v>58</v>
      </c>
      <c r="K7" s="114"/>
      <c r="L7" s="35" t="s">
        <v>14</v>
      </c>
      <c r="M7" s="36"/>
    </row>
    <row r="8" spans="1:13" ht="5.25" customHeight="1">
      <c r="A8" s="37"/>
      <c r="B8" s="38"/>
      <c r="C8" s="39"/>
      <c r="D8" s="37"/>
      <c r="E8" s="40"/>
      <c r="F8" s="40"/>
      <c r="G8" s="39"/>
      <c r="H8" s="39"/>
      <c r="I8" s="39"/>
      <c r="J8" s="39"/>
      <c r="K8" s="39"/>
      <c r="L8" s="39"/>
      <c r="M8" s="39"/>
    </row>
    <row r="9" spans="1:13" s="44" customFormat="1" ht="16.5" customHeight="1">
      <c r="A9" s="116" t="s">
        <v>15</v>
      </c>
      <c r="B9" s="119" t="s">
        <v>16</v>
      </c>
      <c r="C9" s="121" t="s">
        <v>17</v>
      </c>
      <c r="D9" s="116" t="s">
        <v>18</v>
      </c>
      <c r="E9" s="116" t="s">
        <v>19</v>
      </c>
      <c r="F9" s="42" t="s">
        <v>20</v>
      </c>
      <c r="G9" s="123" t="s">
        <v>21</v>
      </c>
      <c r="H9" s="124"/>
      <c r="I9" s="124"/>
      <c r="J9" s="124"/>
      <c r="K9" s="125"/>
      <c r="L9" s="43" t="s">
        <v>22</v>
      </c>
      <c r="M9" s="41" t="s">
        <v>23</v>
      </c>
    </row>
    <row r="10" spans="1:13" s="44" customFormat="1" ht="16.5" customHeight="1">
      <c r="A10" s="118"/>
      <c r="B10" s="120"/>
      <c r="C10" s="122"/>
      <c r="D10" s="118"/>
      <c r="E10" s="117"/>
      <c r="F10" s="47" t="s">
        <v>24</v>
      </c>
      <c r="G10" s="48" t="s">
        <v>25</v>
      </c>
      <c r="H10" s="48" t="s">
        <v>26</v>
      </c>
      <c r="I10" s="48" t="s">
        <v>27</v>
      </c>
      <c r="J10" s="48" t="s">
        <v>28</v>
      </c>
      <c r="K10" s="48" t="s">
        <v>29</v>
      </c>
      <c r="L10" s="49" t="s">
        <v>30</v>
      </c>
      <c r="M10" s="46"/>
    </row>
    <row r="11" spans="1:18" s="52" customFormat="1" ht="20.25" customHeight="1">
      <c r="A11" s="48">
        <v>1</v>
      </c>
      <c r="B11" s="145" t="s">
        <v>96</v>
      </c>
      <c r="C11" s="146" t="s">
        <v>97</v>
      </c>
      <c r="D11" s="96" t="s">
        <v>134</v>
      </c>
      <c r="E11" s="95" t="s">
        <v>65</v>
      </c>
      <c r="F11" s="96" t="s">
        <v>134</v>
      </c>
      <c r="G11" s="50"/>
      <c r="H11" s="50"/>
      <c r="I11" s="50"/>
      <c r="J11" s="50"/>
      <c r="K11" s="50"/>
      <c r="L11" s="140" t="e">
        <f>ROUND(AVERAGE(G11:K11),1)</f>
        <v>#DIV/0!</v>
      </c>
      <c r="M11" s="51"/>
      <c r="O11" s="53"/>
      <c r="P11" s="53"/>
      <c r="R11" s="54"/>
    </row>
    <row r="12" spans="1:18" s="52" customFormat="1" ht="20.25" customHeight="1">
      <c r="A12" s="48">
        <v>2</v>
      </c>
      <c r="B12" s="145" t="s">
        <v>74</v>
      </c>
      <c r="C12" s="146" t="s">
        <v>75</v>
      </c>
      <c r="D12" s="96" t="s">
        <v>68</v>
      </c>
      <c r="E12" s="95" t="s">
        <v>65</v>
      </c>
      <c r="F12" s="96" t="s">
        <v>68</v>
      </c>
      <c r="G12" s="50"/>
      <c r="H12" s="50"/>
      <c r="I12" s="50"/>
      <c r="J12" s="50"/>
      <c r="K12" s="50"/>
      <c r="L12" s="140" t="e">
        <f aca="true" t="shared" si="0" ref="L12:L40">ROUND(AVERAGE(G12:K12),1)</f>
        <v>#DIV/0!</v>
      </c>
      <c r="M12" s="51"/>
      <c r="O12" s="53"/>
      <c r="P12" s="53"/>
      <c r="R12" s="54"/>
    </row>
    <row r="13" spans="1:18" s="52" customFormat="1" ht="20.25" customHeight="1">
      <c r="A13" s="48">
        <v>3</v>
      </c>
      <c r="B13" s="145" t="s">
        <v>98</v>
      </c>
      <c r="C13" s="146" t="s">
        <v>99</v>
      </c>
      <c r="D13" s="97" t="s">
        <v>135</v>
      </c>
      <c r="E13" s="95" t="s">
        <v>65</v>
      </c>
      <c r="F13" s="97" t="s">
        <v>135</v>
      </c>
      <c r="G13" s="50"/>
      <c r="H13" s="50"/>
      <c r="I13" s="50"/>
      <c r="J13" s="50"/>
      <c r="K13" s="50"/>
      <c r="L13" s="140" t="e">
        <f t="shared" si="0"/>
        <v>#DIV/0!</v>
      </c>
      <c r="M13" s="51"/>
      <c r="O13" s="53"/>
      <c r="P13" s="53"/>
      <c r="R13" s="54"/>
    </row>
    <row r="14" spans="1:18" s="52" customFormat="1" ht="20.25" customHeight="1">
      <c r="A14" s="48">
        <v>4</v>
      </c>
      <c r="B14" s="145" t="s">
        <v>100</v>
      </c>
      <c r="C14" s="146" t="s">
        <v>101</v>
      </c>
      <c r="D14" s="97" t="s">
        <v>136</v>
      </c>
      <c r="E14" s="95" t="s">
        <v>155</v>
      </c>
      <c r="F14" s="97" t="s">
        <v>136</v>
      </c>
      <c r="G14" s="50"/>
      <c r="H14" s="50"/>
      <c r="I14" s="50"/>
      <c r="J14" s="50"/>
      <c r="K14" s="50"/>
      <c r="L14" s="140" t="e">
        <f t="shared" si="0"/>
        <v>#DIV/0!</v>
      </c>
      <c r="M14" s="51"/>
      <c r="O14" s="53"/>
      <c r="P14" s="53"/>
      <c r="R14" s="54"/>
    </row>
    <row r="15" spans="1:18" s="52" customFormat="1" ht="20.25" customHeight="1">
      <c r="A15" s="48">
        <v>5</v>
      </c>
      <c r="B15" s="145" t="s">
        <v>102</v>
      </c>
      <c r="C15" s="146" t="s">
        <v>71</v>
      </c>
      <c r="D15" s="97" t="s">
        <v>137</v>
      </c>
      <c r="E15" s="95" t="s">
        <v>155</v>
      </c>
      <c r="F15" s="97" t="s">
        <v>137</v>
      </c>
      <c r="G15" s="50"/>
      <c r="H15" s="50"/>
      <c r="I15" s="50"/>
      <c r="J15" s="50"/>
      <c r="K15" s="50"/>
      <c r="L15" s="140" t="e">
        <f t="shared" si="0"/>
        <v>#DIV/0!</v>
      </c>
      <c r="M15" s="51"/>
      <c r="O15" s="53"/>
      <c r="P15" s="53"/>
      <c r="R15" s="54"/>
    </row>
    <row r="16" spans="1:18" s="52" customFormat="1" ht="20.25" customHeight="1">
      <c r="A16" s="48">
        <v>6</v>
      </c>
      <c r="B16" s="145" t="s">
        <v>76</v>
      </c>
      <c r="C16" s="146" t="s">
        <v>103</v>
      </c>
      <c r="D16" s="97" t="s">
        <v>137</v>
      </c>
      <c r="E16" s="95" t="s">
        <v>155</v>
      </c>
      <c r="F16" s="97" t="s">
        <v>137</v>
      </c>
      <c r="G16" s="50"/>
      <c r="H16" s="50"/>
      <c r="I16" s="50"/>
      <c r="J16" s="50"/>
      <c r="K16" s="50"/>
      <c r="L16" s="140" t="e">
        <f t="shared" si="0"/>
        <v>#DIV/0!</v>
      </c>
      <c r="M16" s="51"/>
      <c r="O16" s="53"/>
      <c r="P16" s="53"/>
      <c r="R16" s="54"/>
    </row>
    <row r="17" spans="1:18" s="52" customFormat="1" ht="20.25" customHeight="1">
      <c r="A17" s="48">
        <v>7</v>
      </c>
      <c r="B17" s="145" t="s">
        <v>79</v>
      </c>
      <c r="C17" s="146" t="s">
        <v>80</v>
      </c>
      <c r="D17" s="97" t="s">
        <v>138</v>
      </c>
      <c r="E17" s="95" t="s">
        <v>155</v>
      </c>
      <c r="F17" s="97" t="s">
        <v>138</v>
      </c>
      <c r="G17" s="50"/>
      <c r="H17" s="50"/>
      <c r="I17" s="50"/>
      <c r="J17" s="50"/>
      <c r="K17" s="50"/>
      <c r="L17" s="140" t="e">
        <f t="shared" si="0"/>
        <v>#DIV/0!</v>
      </c>
      <c r="M17" s="51"/>
      <c r="O17" s="53"/>
      <c r="P17" s="53"/>
      <c r="R17" s="54"/>
    </row>
    <row r="18" spans="1:18" s="52" customFormat="1" ht="20.25" customHeight="1">
      <c r="A18" s="48">
        <v>8</v>
      </c>
      <c r="B18" s="147" t="s">
        <v>104</v>
      </c>
      <c r="C18" s="148" t="s">
        <v>105</v>
      </c>
      <c r="D18" s="97" t="s">
        <v>139</v>
      </c>
      <c r="E18" s="95" t="s">
        <v>67</v>
      </c>
      <c r="F18" s="97" t="s">
        <v>139</v>
      </c>
      <c r="G18" s="50"/>
      <c r="H18" s="50"/>
      <c r="I18" s="50"/>
      <c r="J18" s="50"/>
      <c r="K18" s="50"/>
      <c r="L18" s="140" t="e">
        <f t="shared" si="0"/>
        <v>#DIV/0!</v>
      </c>
      <c r="M18" s="51"/>
      <c r="O18" s="53"/>
      <c r="P18" s="53"/>
      <c r="R18" s="54"/>
    </row>
    <row r="19" spans="1:18" s="52" customFormat="1" ht="20.25" customHeight="1">
      <c r="A19" s="48">
        <v>9</v>
      </c>
      <c r="B19" s="147" t="s">
        <v>31</v>
      </c>
      <c r="C19" s="148" t="s">
        <v>106</v>
      </c>
      <c r="D19" s="97" t="s">
        <v>140</v>
      </c>
      <c r="E19" s="95" t="s">
        <v>67</v>
      </c>
      <c r="F19" s="97" t="s">
        <v>140</v>
      </c>
      <c r="G19" s="50"/>
      <c r="H19" s="50"/>
      <c r="I19" s="50"/>
      <c r="J19" s="50"/>
      <c r="K19" s="50"/>
      <c r="L19" s="140" t="e">
        <f t="shared" si="0"/>
        <v>#DIV/0!</v>
      </c>
      <c r="M19" s="51"/>
      <c r="O19" s="53"/>
      <c r="P19" s="53"/>
      <c r="R19" s="54"/>
    </row>
    <row r="20" spans="1:18" s="52" customFormat="1" ht="20.25" customHeight="1">
      <c r="A20" s="48">
        <v>10</v>
      </c>
      <c r="B20" s="145" t="s">
        <v>107</v>
      </c>
      <c r="C20" s="146" t="s">
        <v>108</v>
      </c>
      <c r="D20" s="97" t="s">
        <v>141</v>
      </c>
      <c r="E20" s="95" t="s">
        <v>67</v>
      </c>
      <c r="F20" s="97" t="s">
        <v>141</v>
      </c>
      <c r="G20" s="50"/>
      <c r="H20" s="50"/>
      <c r="I20" s="50"/>
      <c r="J20" s="50"/>
      <c r="K20" s="50"/>
      <c r="L20" s="140" t="e">
        <f t="shared" si="0"/>
        <v>#DIV/0!</v>
      </c>
      <c r="M20" s="51"/>
      <c r="O20" s="53"/>
      <c r="P20" s="53"/>
      <c r="R20" s="54"/>
    </row>
    <row r="21" spans="1:18" s="52" customFormat="1" ht="20.25" customHeight="1">
      <c r="A21" s="48">
        <v>11</v>
      </c>
      <c r="B21" s="145" t="s">
        <v>109</v>
      </c>
      <c r="C21" s="146" t="s">
        <v>110</v>
      </c>
      <c r="D21" s="97" t="s">
        <v>142</v>
      </c>
      <c r="E21" s="95" t="s">
        <v>61</v>
      </c>
      <c r="F21" s="97" t="s">
        <v>142</v>
      </c>
      <c r="G21" s="50"/>
      <c r="H21" s="50"/>
      <c r="I21" s="50"/>
      <c r="J21" s="50"/>
      <c r="K21" s="50"/>
      <c r="L21" s="140" t="e">
        <f t="shared" si="0"/>
        <v>#DIV/0!</v>
      </c>
      <c r="M21" s="51"/>
      <c r="O21" s="53"/>
      <c r="P21" s="53"/>
      <c r="R21" s="54"/>
    </row>
    <row r="22" spans="1:18" s="52" customFormat="1" ht="20.25" customHeight="1">
      <c r="A22" s="48">
        <v>12</v>
      </c>
      <c r="B22" s="145" t="s">
        <v>111</v>
      </c>
      <c r="C22" s="146" t="s">
        <v>112</v>
      </c>
      <c r="D22" s="97" t="s">
        <v>143</v>
      </c>
      <c r="E22" s="95" t="s">
        <v>62</v>
      </c>
      <c r="F22" s="97" t="s">
        <v>143</v>
      </c>
      <c r="G22" s="50"/>
      <c r="H22" s="50"/>
      <c r="I22" s="50"/>
      <c r="J22" s="50"/>
      <c r="K22" s="50"/>
      <c r="L22" s="140" t="e">
        <f t="shared" si="0"/>
        <v>#DIV/0!</v>
      </c>
      <c r="M22" s="51"/>
      <c r="O22" s="53"/>
      <c r="P22" s="53"/>
      <c r="R22" s="54"/>
    </row>
    <row r="23" spans="1:18" s="52" customFormat="1" ht="20.25" customHeight="1">
      <c r="A23" s="48">
        <v>13</v>
      </c>
      <c r="B23" s="145" t="s">
        <v>113</v>
      </c>
      <c r="C23" s="146" t="s">
        <v>114</v>
      </c>
      <c r="D23" s="97" t="s">
        <v>144</v>
      </c>
      <c r="E23" s="95" t="s">
        <v>62</v>
      </c>
      <c r="F23" s="97" t="s">
        <v>144</v>
      </c>
      <c r="G23" s="50"/>
      <c r="H23" s="50"/>
      <c r="I23" s="50"/>
      <c r="J23" s="50"/>
      <c r="K23" s="50"/>
      <c r="L23" s="140" t="e">
        <f t="shared" si="0"/>
        <v>#DIV/0!</v>
      </c>
      <c r="M23" s="51"/>
      <c r="O23" s="53"/>
      <c r="P23" s="53"/>
      <c r="R23" s="54"/>
    </row>
    <row r="24" spans="1:18" s="52" customFormat="1" ht="20.25" customHeight="1">
      <c r="A24" s="48">
        <v>14</v>
      </c>
      <c r="B24" s="145" t="s">
        <v>115</v>
      </c>
      <c r="C24" s="146" t="s">
        <v>75</v>
      </c>
      <c r="D24" s="97" t="s">
        <v>145</v>
      </c>
      <c r="E24" s="95" t="s">
        <v>62</v>
      </c>
      <c r="F24" s="97" t="s">
        <v>145</v>
      </c>
      <c r="G24" s="50"/>
      <c r="H24" s="50"/>
      <c r="I24" s="50"/>
      <c r="J24" s="50"/>
      <c r="K24" s="50"/>
      <c r="L24" s="140" t="e">
        <f t="shared" si="0"/>
        <v>#DIV/0!</v>
      </c>
      <c r="M24" s="51"/>
      <c r="O24" s="53"/>
      <c r="P24" s="53"/>
      <c r="R24" s="54"/>
    </row>
    <row r="25" spans="1:18" s="52" customFormat="1" ht="20.25" customHeight="1">
      <c r="A25" s="48">
        <v>15</v>
      </c>
      <c r="B25" s="145" t="s">
        <v>116</v>
      </c>
      <c r="C25" s="146" t="s">
        <v>70</v>
      </c>
      <c r="D25" s="97" t="s">
        <v>146</v>
      </c>
      <c r="E25" s="95" t="s">
        <v>62</v>
      </c>
      <c r="F25" s="97" t="s">
        <v>146</v>
      </c>
      <c r="G25" s="50"/>
      <c r="H25" s="50"/>
      <c r="I25" s="50"/>
      <c r="J25" s="50"/>
      <c r="K25" s="50"/>
      <c r="L25" s="140" t="e">
        <f t="shared" si="0"/>
        <v>#DIV/0!</v>
      </c>
      <c r="M25" s="51"/>
      <c r="O25" s="53"/>
      <c r="P25" s="53"/>
      <c r="R25" s="54"/>
    </row>
    <row r="26" spans="1:18" s="52" customFormat="1" ht="20.25" customHeight="1">
      <c r="A26" s="48">
        <v>16</v>
      </c>
      <c r="B26" s="147" t="s">
        <v>117</v>
      </c>
      <c r="C26" s="148" t="s">
        <v>118</v>
      </c>
      <c r="D26" s="97" t="s">
        <v>147</v>
      </c>
      <c r="E26" s="95" t="s">
        <v>62</v>
      </c>
      <c r="F26" s="97" t="s">
        <v>147</v>
      </c>
      <c r="G26" s="50"/>
      <c r="H26" s="50"/>
      <c r="I26" s="50"/>
      <c r="J26" s="50"/>
      <c r="K26" s="50"/>
      <c r="L26" s="140" t="e">
        <f t="shared" si="0"/>
        <v>#DIV/0!</v>
      </c>
      <c r="M26" s="51"/>
      <c r="O26" s="53"/>
      <c r="P26" s="53"/>
      <c r="R26" s="54"/>
    </row>
    <row r="27" spans="1:18" s="52" customFormat="1" ht="20.25" customHeight="1">
      <c r="A27" s="48">
        <v>17</v>
      </c>
      <c r="B27" s="145" t="s">
        <v>119</v>
      </c>
      <c r="C27" s="146" t="s">
        <v>120</v>
      </c>
      <c r="D27" s="97" t="s">
        <v>148</v>
      </c>
      <c r="E27" s="95" t="s">
        <v>64</v>
      </c>
      <c r="F27" s="97" t="s">
        <v>148</v>
      </c>
      <c r="G27" s="50"/>
      <c r="H27" s="50"/>
      <c r="I27" s="50"/>
      <c r="J27" s="50"/>
      <c r="K27" s="50"/>
      <c r="L27" s="140" t="e">
        <f t="shared" si="0"/>
        <v>#DIV/0!</v>
      </c>
      <c r="M27" s="51"/>
      <c r="O27" s="53"/>
      <c r="P27" s="53"/>
      <c r="R27" s="54"/>
    </row>
    <row r="28" spans="1:18" s="52" customFormat="1" ht="20.25" customHeight="1">
      <c r="A28" s="48">
        <v>18</v>
      </c>
      <c r="B28" s="145" t="s">
        <v>121</v>
      </c>
      <c r="C28" s="146" t="s">
        <v>122</v>
      </c>
      <c r="D28" s="97" t="s">
        <v>149</v>
      </c>
      <c r="E28" s="95" t="s">
        <v>64</v>
      </c>
      <c r="F28" s="97" t="s">
        <v>149</v>
      </c>
      <c r="G28" s="50"/>
      <c r="H28" s="50"/>
      <c r="I28" s="50"/>
      <c r="J28" s="50"/>
      <c r="K28" s="50"/>
      <c r="L28" s="140" t="e">
        <f t="shared" si="0"/>
        <v>#DIV/0!</v>
      </c>
      <c r="M28" s="51"/>
      <c r="O28" s="53"/>
      <c r="P28" s="53"/>
      <c r="R28" s="54"/>
    </row>
    <row r="29" spans="1:18" s="52" customFormat="1" ht="20.25" customHeight="1">
      <c r="A29" s="48">
        <v>19</v>
      </c>
      <c r="B29" s="145" t="s">
        <v>123</v>
      </c>
      <c r="C29" s="146" t="s">
        <v>124</v>
      </c>
      <c r="D29" s="97" t="s">
        <v>150</v>
      </c>
      <c r="E29" s="95" t="s">
        <v>64</v>
      </c>
      <c r="F29" s="97" t="s">
        <v>150</v>
      </c>
      <c r="G29" s="50"/>
      <c r="H29" s="50"/>
      <c r="I29" s="50"/>
      <c r="J29" s="50"/>
      <c r="K29" s="50"/>
      <c r="L29" s="140" t="e">
        <f t="shared" si="0"/>
        <v>#DIV/0!</v>
      </c>
      <c r="M29" s="51"/>
      <c r="O29" s="53"/>
      <c r="P29" s="53"/>
      <c r="R29" s="54"/>
    </row>
    <row r="30" spans="1:18" s="52" customFormat="1" ht="20.25" customHeight="1">
      <c r="A30" s="48">
        <v>20</v>
      </c>
      <c r="B30" s="145" t="s">
        <v>125</v>
      </c>
      <c r="C30" s="146" t="s">
        <v>73</v>
      </c>
      <c r="D30" s="97" t="s">
        <v>151</v>
      </c>
      <c r="E30" s="95" t="s">
        <v>64</v>
      </c>
      <c r="F30" s="97" t="s">
        <v>151</v>
      </c>
      <c r="G30" s="50"/>
      <c r="H30" s="50"/>
      <c r="I30" s="50"/>
      <c r="J30" s="50"/>
      <c r="K30" s="50"/>
      <c r="L30" s="140" t="e">
        <f t="shared" si="0"/>
        <v>#DIV/0!</v>
      </c>
      <c r="M30" s="51"/>
      <c r="O30" s="53"/>
      <c r="P30" s="53"/>
      <c r="R30" s="54"/>
    </row>
    <row r="31" spans="1:18" s="52" customFormat="1" ht="20.25" customHeight="1">
      <c r="A31" s="48">
        <v>21</v>
      </c>
      <c r="B31" s="145" t="s">
        <v>77</v>
      </c>
      <c r="C31" s="146" t="s">
        <v>78</v>
      </c>
      <c r="D31" s="97" t="s">
        <v>69</v>
      </c>
      <c r="E31" s="95" t="s">
        <v>64</v>
      </c>
      <c r="F31" s="97" t="s">
        <v>69</v>
      </c>
      <c r="G31" s="50"/>
      <c r="H31" s="50"/>
      <c r="I31" s="50"/>
      <c r="J31" s="50"/>
      <c r="K31" s="50"/>
      <c r="L31" s="140" t="e">
        <f t="shared" si="0"/>
        <v>#DIV/0!</v>
      </c>
      <c r="M31" s="51"/>
      <c r="O31" s="53"/>
      <c r="P31" s="53"/>
      <c r="R31" s="54"/>
    </row>
    <row r="32" spans="1:18" s="52" customFormat="1" ht="20.25" customHeight="1">
      <c r="A32" s="48">
        <v>22</v>
      </c>
      <c r="B32" s="145" t="s">
        <v>72</v>
      </c>
      <c r="C32" s="146" t="s">
        <v>126</v>
      </c>
      <c r="D32" s="97" t="s">
        <v>152</v>
      </c>
      <c r="E32" s="95" t="s">
        <v>63</v>
      </c>
      <c r="F32" s="97" t="s">
        <v>152</v>
      </c>
      <c r="G32" s="50"/>
      <c r="H32" s="50"/>
      <c r="I32" s="50"/>
      <c r="J32" s="50"/>
      <c r="K32" s="50"/>
      <c r="L32" s="140" t="e">
        <f t="shared" si="0"/>
        <v>#DIV/0!</v>
      </c>
      <c r="M32" s="51"/>
      <c r="O32" s="53"/>
      <c r="P32" s="53"/>
      <c r="R32" s="54"/>
    </row>
    <row r="33" spans="1:18" s="52" customFormat="1" ht="20.25" customHeight="1">
      <c r="A33" s="48">
        <v>23</v>
      </c>
      <c r="B33" s="145" t="s">
        <v>127</v>
      </c>
      <c r="C33" s="146" t="s">
        <v>128</v>
      </c>
      <c r="D33" s="97" t="s">
        <v>153</v>
      </c>
      <c r="E33" s="95" t="s">
        <v>66</v>
      </c>
      <c r="F33" s="97" t="s">
        <v>153</v>
      </c>
      <c r="G33" s="50"/>
      <c r="H33" s="50"/>
      <c r="I33" s="50"/>
      <c r="J33" s="50"/>
      <c r="K33" s="50"/>
      <c r="L33" s="140" t="e">
        <f t="shared" si="0"/>
        <v>#DIV/0!</v>
      </c>
      <c r="M33" s="51"/>
      <c r="O33" s="53"/>
      <c r="P33" s="53"/>
      <c r="R33" s="54"/>
    </row>
    <row r="34" spans="1:18" s="52" customFormat="1" ht="20.25" customHeight="1">
      <c r="A34" s="48">
        <v>24</v>
      </c>
      <c r="B34" s="147" t="s">
        <v>129</v>
      </c>
      <c r="C34" s="148" t="s">
        <v>130</v>
      </c>
      <c r="D34" s="141" t="s">
        <v>154</v>
      </c>
      <c r="E34" s="95" t="s">
        <v>66</v>
      </c>
      <c r="F34" s="141" t="s">
        <v>154</v>
      </c>
      <c r="G34" s="50"/>
      <c r="H34" s="50"/>
      <c r="I34" s="50"/>
      <c r="J34" s="50"/>
      <c r="K34" s="50"/>
      <c r="L34" s="140" t="e">
        <f t="shared" si="0"/>
        <v>#DIV/0!</v>
      </c>
      <c r="M34" s="51"/>
      <c r="O34" s="53"/>
      <c r="P34" s="53"/>
      <c r="R34" s="54"/>
    </row>
    <row r="35" spans="1:18" s="52" customFormat="1" ht="20.25" customHeight="1">
      <c r="A35" s="48">
        <v>25</v>
      </c>
      <c r="B35" s="98"/>
      <c r="C35" s="99"/>
      <c r="D35" s="95"/>
      <c r="E35" s="95"/>
      <c r="F35" s="97"/>
      <c r="G35" s="50"/>
      <c r="H35" s="50"/>
      <c r="I35" s="50"/>
      <c r="J35" s="50"/>
      <c r="K35" s="50"/>
      <c r="L35" s="140" t="e">
        <f t="shared" si="0"/>
        <v>#DIV/0!</v>
      </c>
      <c r="M35" s="51"/>
      <c r="O35" s="53"/>
      <c r="P35" s="53"/>
      <c r="R35" s="54"/>
    </row>
    <row r="36" spans="1:18" s="52" customFormat="1" ht="20.25" customHeight="1">
      <c r="A36" s="48">
        <v>26</v>
      </c>
      <c r="B36" s="98"/>
      <c r="C36" s="99"/>
      <c r="D36" s="95"/>
      <c r="E36" s="95"/>
      <c r="F36" s="97"/>
      <c r="G36" s="50"/>
      <c r="H36" s="50"/>
      <c r="I36" s="50"/>
      <c r="J36" s="50"/>
      <c r="K36" s="50"/>
      <c r="L36" s="140" t="e">
        <f t="shared" si="0"/>
        <v>#DIV/0!</v>
      </c>
      <c r="M36" s="51"/>
      <c r="O36" s="53"/>
      <c r="P36" s="53"/>
      <c r="R36" s="54"/>
    </row>
    <row r="37" spans="1:18" s="52" customFormat="1" ht="20.25" customHeight="1">
      <c r="A37" s="48">
        <v>27</v>
      </c>
      <c r="B37" s="100"/>
      <c r="C37" s="101"/>
      <c r="D37" s="95"/>
      <c r="E37" s="95"/>
      <c r="F37" s="97"/>
      <c r="G37" s="50"/>
      <c r="H37" s="50"/>
      <c r="I37" s="50"/>
      <c r="J37" s="50"/>
      <c r="K37" s="50"/>
      <c r="L37" s="140" t="e">
        <f t="shared" si="0"/>
        <v>#DIV/0!</v>
      </c>
      <c r="M37" s="51"/>
      <c r="O37" s="53"/>
      <c r="P37" s="53"/>
      <c r="R37" s="54"/>
    </row>
    <row r="38" spans="1:18" s="52" customFormat="1" ht="20.25" customHeight="1">
      <c r="A38" s="48">
        <v>28</v>
      </c>
      <c r="B38" s="98"/>
      <c r="C38" s="99"/>
      <c r="D38" s="95"/>
      <c r="E38" s="95"/>
      <c r="F38" s="97"/>
      <c r="G38" s="50"/>
      <c r="H38" s="50"/>
      <c r="I38" s="50"/>
      <c r="J38" s="50"/>
      <c r="K38" s="50"/>
      <c r="L38" s="140" t="e">
        <f t="shared" si="0"/>
        <v>#DIV/0!</v>
      </c>
      <c r="M38" s="51"/>
      <c r="O38" s="53"/>
      <c r="P38" s="53"/>
      <c r="R38" s="54"/>
    </row>
    <row r="39" spans="1:18" s="52" customFormat="1" ht="20.25" customHeight="1">
      <c r="A39" s="48">
        <v>29</v>
      </c>
      <c r="B39" s="98"/>
      <c r="C39" s="99"/>
      <c r="D39" s="95"/>
      <c r="E39" s="95"/>
      <c r="F39" s="97"/>
      <c r="G39" s="50"/>
      <c r="H39" s="50"/>
      <c r="I39" s="50"/>
      <c r="J39" s="50"/>
      <c r="K39" s="50"/>
      <c r="L39" s="140" t="e">
        <f t="shared" si="0"/>
        <v>#DIV/0!</v>
      </c>
      <c r="M39" s="51"/>
      <c r="O39" s="53"/>
      <c r="P39" s="53"/>
      <c r="R39" s="54"/>
    </row>
    <row r="40" spans="1:18" s="52" customFormat="1" ht="20.25" customHeight="1">
      <c r="A40" s="48">
        <v>30</v>
      </c>
      <c r="B40" s="98"/>
      <c r="C40" s="99"/>
      <c r="D40" s="95"/>
      <c r="E40" s="95"/>
      <c r="F40" s="97"/>
      <c r="G40" s="50"/>
      <c r="H40" s="50"/>
      <c r="I40" s="50"/>
      <c r="J40" s="50"/>
      <c r="K40" s="50"/>
      <c r="L40" s="140" t="e">
        <f t="shared" si="0"/>
        <v>#DIV/0!</v>
      </c>
      <c r="M40" s="51"/>
      <c r="O40" s="53"/>
      <c r="P40" s="53"/>
      <c r="R40" s="54"/>
    </row>
    <row r="41" spans="2:7" s="55" customFormat="1" ht="18" customHeight="1">
      <c r="B41" s="56" t="s">
        <v>32</v>
      </c>
      <c r="G41" s="57"/>
    </row>
    <row r="42" spans="1:7" s="59" customFormat="1" ht="18" customHeight="1">
      <c r="A42" s="58" t="s">
        <v>33</v>
      </c>
      <c r="B42" s="59" t="s">
        <v>34</v>
      </c>
      <c r="G42" s="60"/>
    </row>
    <row r="43" spans="1:10" s="63" customFormat="1" ht="17.25" customHeight="1">
      <c r="A43" s="61"/>
      <c r="B43" s="62" t="s">
        <v>35</v>
      </c>
      <c r="D43" s="61"/>
      <c r="G43" s="64" t="s">
        <v>36</v>
      </c>
      <c r="J43" s="65"/>
    </row>
    <row r="44" spans="1:12" s="68" customFormat="1" ht="17.25" customHeight="1">
      <c r="A44" s="66"/>
      <c r="B44" s="62" t="s">
        <v>37</v>
      </c>
      <c r="C44" s="67"/>
      <c r="D44" s="66"/>
      <c r="F44" s="69"/>
      <c r="G44" s="64" t="s">
        <v>36</v>
      </c>
      <c r="H44" s="70"/>
      <c r="J44" s="65"/>
      <c r="L44" s="70"/>
    </row>
    <row r="45" spans="1:12" s="68" customFormat="1" ht="17.25" customHeight="1">
      <c r="A45" s="66"/>
      <c r="B45" s="62" t="s">
        <v>38</v>
      </c>
      <c r="C45" s="67"/>
      <c r="D45" s="66"/>
      <c r="F45" s="69"/>
      <c r="G45" s="64" t="s">
        <v>36</v>
      </c>
      <c r="H45" s="70"/>
      <c r="J45" s="65"/>
      <c r="L45" s="70"/>
    </row>
    <row r="46" spans="2:13" s="71" customFormat="1" ht="18" customHeight="1">
      <c r="B46" s="72" t="s">
        <v>39</v>
      </c>
      <c r="C46" s="73">
        <f>COUNTIF($L$11:$L$40,10)</f>
        <v>0</v>
      </c>
      <c r="D46" s="73" t="s">
        <v>40</v>
      </c>
      <c r="E46" s="74" t="s">
        <v>41</v>
      </c>
      <c r="F46" s="75" t="e">
        <f aca="true" t="shared" si="1" ref="F46:F51">ROUND((C46*100/$G$44),2)</f>
        <v>#VALUE!</v>
      </c>
      <c r="H46" s="73" t="s">
        <v>42</v>
      </c>
      <c r="I46" s="73"/>
      <c r="J46" s="73">
        <f>COUNTIF($L$11:$L$40,"&gt;=4")-SUM($C$46:$C$51)</f>
        <v>0</v>
      </c>
      <c r="K46" s="73" t="s">
        <v>40</v>
      </c>
      <c r="L46" s="74" t="s">
        <v>41</v>
      </c>
      <c r="M46" s="75" t="e">
        <f>ROUND((J46*100/$G$44),2)</f>
        <v>#VALUE!</v>
      </c>
    </row>
    <row r="47" spans="2:13" s="71" customFormat="1" ht="18" customHeight="1">
      <c r="B47" s="72" t="s">
        <v>43</v>
      </c>
      <c r="C47" s="73">
        <f>COUNTIF($L$11:$L$40,"&gt;=9")-SUM($C$46:C46)</f>
        <v>0</v>
      </c>
      <c r="D47" s="73" t="s">
        <v>40</v>
      </c>
      <c r="E47" s="74" t="s">
        <v>41</v>
      </c>
      <c r="F47" s="75" t="e">
        <f t="shared" si="1"/>
        <v>#VALUE!</v>
      </c>
      <c r="H47" s="73" t="s">
        <v>44</v>
      </c>
      <c r="I47" s="73"/>
      <c r="J47" s="73">
        <f>COUNTIF($L$11:$L$40,"&gt;=3")-SUM($C$46:$C$51)-SUM($J$46:J46)</f>
        <v>0</v>
      </c>
      <c r="K47" s="73" t="s">
        <v>40</v>
      </c>
      <c r="L47" s="74" t="s">
        <v>41</v>
      </c>
      <c r="M47" s="75" t="e">
        <f>ROUND((J47*100/$G$44),2)</f>
        <v>#VALUE!</v>
      </c>
    </row>
    <row r="48" spans="2:13" s="71" customFormat="1" ht="18" customHeight="1">
      <c r="B48" s="72" t="s">
        <v>45</v>
      </c>
      <c r="C48" s="73">
        <f>COUNTIF($L$11:$L$40,"&gt;=8")-SUM($C$46:C47)</f>
        <v>0</v>
      </c>
      <c r="D48" s="73" t="s">
        <v>40</v>
      </c>
      <c r="E48" s="74" t="s">
        <v>41</v>
      </c>
      <c r="F48" s="75" t="e">
        <f t="shared" si="1"/>
        <v>#VALUE!</v>
      </c>
      <c r="H48" s="73" t="s">
        <v>46</v>
      </c>
      <c r="I48" s="73"/>
      <c r="J48" s="73">
        <f>COUNTIF($L$11:$L$40,"&gt;=2")-SUM($C$46:$C$51)-SUM($J$46:J47)</f>
        <v>0</v>
      </c>
      <c r="K48" s="73" t="s">
        <v>40</v>
      </c>
      <c r="L48" s="74" t="s">
        <v>41</v>
      </c>
      <c r="M48" s="75" t="e">
        <f>ROUND((J48*100/$G$44),2)</f>
        <v>#VALUE!</v>
      </c>
    </row>
    <row r="49" spans="2:13" s="76" customFormat="1" ht="18" customHeight="1">
      <c r="B49" s="72" t="s">
        <v>47</v>
      </c>
      <c r="C49" s="73">
        <f>COUNTIF($L$11:$L$40,"&gt;=7")-SUM($C$46:C48)</f>
        <v>0</v>
      </c>
      <c r="D49" s="73" t="s">
        <v>40</v>
      </c>
      <c r="E49" s="74" t="s">
        <v>41</v>
      </c>
      <c r="F49" s="75" t="e">
        <f t="shared" si="1"/>
        <v>#VALUE!</v>
      </c>
      <c r="H49" s="73" t="s">
        <v>48</v>
      </c>
      <c r="I49" s="73"/>
      <c r="J49" s="73">
        <f>COUNTIF($L$11:$L$40,"&gt;=1")-SUM($C$46:$C$51)-SUM($J$46:J48)</f>
        <v>0</v>
      </c>
      <c r="K49" s="73" t="s">
        <v>40</v>
      </c>
      <c r="L49" s="74" t="s">
        <v>41</v>
      </c>
      <c r="M49" s="75" t="e">
        <f>ROUND((J49*100/$G$44),2)</f>
        <v>#VALUE!</v>
      </c>
    </row>
    <row r="50" spans="2:13" s="77" customFormat="1" ht="18" customHeight="1">
      <c r="B50" s="72" t="s">
        <v>49</v>
      </c>
      <c r="C50" s="73">
        <f>COUNTIF($L$11:$L$40,"&gt;=6")-SUM($C$46:C49)</f>
        <v>0</v>
      </c>
      <c r="D50" s="73" t="s">
        <v>40</v>
      </c>
      <c r="E50" s="74" t="s">
        <v>41</v>
      </c>
      <c r="F50" s="75" t="e">
        <f t="shared" si="1"/>
        <v>#VALUE!</v>
      </c>
      <c r="H50" s="73" t="s">
        <v>50</v>
      </c>
      <c r="I50" s="78"/>
      <c r="J50" s="73">
        <f>COUNTIF($L$11:$L$40,"&gt;=0")-SUM($C$46:$C$51)-SUM($J$46:J49)</f>
        <v>0</v>
      </c>
      <c r="K50" s="73" t="s">
        <v>40</v>
      </c>
      <c r="L50" s="74" t="s">
        <v>41</v>
      </c>
      <c r="M50" s="75" t="e">
        <f>ROUND((J50*100/$G$44),2)</f>
        <v>#VALUE!</v>
      </c>
    </row>
    <row r="51" spans="2:13" s="76" customFormat="1" ht="18" customHeight="1">
      <c r="B51" s="72" t="s">
        <v>51</v>
      </c>
      <c r="C51" s="73">
        <f>COUNTIF($L$11:$L$40,"&gt;=5")-SUM($C$46:C50)</f>
        <v>0</v>
      </c>
      <c r="D51" s="73" t="s">
        <v>40</v>
      </c>
      <c r="E51" s="74" t="s">
        <v>41</v>
      </c>
      <c r="F51" s="75" t="e">
        <f t="shared" si="1"/>
        <v>#VALUE!</v>
      </c>
      <c r="H51" s="79"/>
      <c r="I51" s="80"/>
      <c r="J51" s="80"/>
      <c r="K51" s="45"/>
      <c r="L51" s="79"/>
      <c r="M51" s="45"/>
    </row>
    <row r="52" spans="1:13" s="87" customFormat="1" ht="6" customHeight="1">
      <c r="A52" s="81"/>
      <c r="B52" s="82"/>
      <c r="C52" s="83"/>
      <c r="D52" s="81"/>
      <c r="E52" s="83"/>
      <c r="F52" s="82"/>
      <c r="G52" s="84"/>
      <c r="H52" s="85"/>
      <c r="I52" s="83"/>
      <c r="J52" s="83"/>
      <c r="K52" s="86"/>
      <c r="L52" s="85"/>
      <c r="M52" s="86"/>
    </row>
    <row r="53" spans="1:2" s="89" customFormat="1" ht="15.75" customHeight="1">
      <c r="A53" s="58" t="s">
        <v>52</v>
      </c>
      <c r="B53" s="88" t="s">
        <v>53</v>
      </c>
    </row>
    <row r="54" spans="1:4" s="91" customFormat="1" ht="15" customHeight="1">
      <c r="A54" s="90"/>
      <c r="D54" s="90"/>
    </row>
    <row r="55" s="91" customFormat="1" ht="15" customHeight="1">
      <c r="A55" s="90"/>
    </row>
    <row r="56" spans="1:2" s="89" customFormat="1" ht="15.75" customHeight="1">
      <c r="A56" s="58" t="s">
        <v>54</v>
      </c>
      <c r="B56" s="88" t="s">
        <v>55</v>
      </c>
    </row>
    <row r="57" spans="1:4" s="91" customFormat="1" ht="15" customHeight="1">
      <c r="A57" s="90"/>
      <c r="D57" s="90"/>
    </row>
    <row r="58" spans="1:4" s="91" customFormat="1" ht="15" customHeight="1">
      <c r="A58" s="90"/>
      <c r="D58" s="90"/>
    </row>
    <row r="59" spans="1:13" s="93" customFormat="1" ht="18" customHeight="1">
      <c r="A59" s="92"/>
      <c r="D59" s="92"/>
      <c r="H59" s="115" t="s">
        <v>60</v>
      </c>
      <c r="I59" s="115"/>
      <c r="J59" s="115"/>
      <c r="K59" s="115"/>
      <c r="L59" s="115"/>
      <c r="M59" s="115"/>
    </row>
    <row r="60" spans="1:13" s="27" customFormat="1" ht="18" customHeight="1">
      <c r="A60" s="94" t="s">
        <v>56</v>
      </c>
      <c r="E60" s="27" t="s">
        <v>158</v>
      </c>
      <c r="H60" s="111" t="s">
        <v>59</v>
      </c>
      <c r="I60" s="111"/>
      <c r="J60" s="111"/>
      <c r="K60" s="111"/>
      <c r="L60" s="111"/>
      <c r="M60" s="111"/>
    </row>
    <row r="61" ht="18" customHeight="1"/>
    <row r="62" ht="18" customHeight="1"/>
    <row r="63" ht="18" customHeight="1"/>
    <row r="64" spans="2:13" s="87" customFormat="1" ht="18" customHeight="1">
      <c r="B64" s="143" t="s">
        <v>157</v>
      </c>
      <c r="E64" s="142" t="s">
        <v>159</v>
      </c>
      <c r="F64" s="142"/>
      <c r="G64" s="142"/>
      <c r="H64" s="142"/>
      <c r="K64" s="144"/>
      <c r="L64" s="144"/>
      <c r="M64" s="144"/>
    </row>
  </sheetData>
  <sheetProtection/>
  <mergeCells count="17">
    <mergeCell ref="A6:M6"/>
    <mergeCell ref="A1:E1"/>
    <mergeCell ref="A2:E2"/>
    <mergeCell ref="E64:H64"/>
    <mergeCell ref="K64:M64"/>
    <mergeCell ref="H59:M59"/>
    <mergeCell ref="H60:M60"/>
    <mergeCell ref="A9:A10"/>
    <mergeCell ref="B9:B10"/>
    <mergeCell ref="C9:C10"/>
    <mergeCell ref="D9:D10"/>
    <mergeCell ref="E9:E10"/>
    <mergeCell ref="G9:K9"/>
    <mergeCell ref="C7:E7"/>
    <mergeCell ref="H7:I7"/>
    <mergeCell ref="J7:K7"/>
    <mergeCell ref="A5:M5"/>
  </mergeCells>
  <dataValidations count="9">
    <dataValidation allowBlank="1" showInputMessage="1" showErrorMessage="1" promptTitle="Chọn đúng dữ liệu" sqref="L61"/>
    <dataValidation allowBlank="1" showInputMessage="1" showErrorMessage="1" prompt="Nhập họ tên giáo viên tại đây" sqref="D64"/>
    <dataValidation allowBlank="1" showInputMessage="1" showErrorMessage="1" prompt="Chọn họ tên giáo viên tại đây" sqref="B64"/>
    <dataValidation type="list" allowBlank="1" showInputMessage="1" showErrorMessage="1" prompt="Chọn họ tên lãnh đạo Khoa tại đây" sqref="K64:M64">
      <formula1>"Lê Thị Hiền,Nguyễn Thị Thảo"</formula1>
    </dataValidation>
    <dataValidation type="list" allowBlank="1" showInputMessage="1" showErrorMessage="1" sqref="H60:M60">
      <formula1>"TRƯỞNG KHOA, PHÓ TRƯỞNG KHOA,"</formula1>
    </dataValidation>
    <dataValidation type="list" allowBlank="1" showInputMessage="1" showErrorMessage="1" prompt="Chọn hộp List bên phải và số tín chỉ" sqref="M7">
      <formula1>"1,2,3,4,5"</formula1>
    </dataValidation>
    <dataValidation type="list" allowBlank="1" showInputMessage="1" showErrorMessage="1" prompt="Chọn hộp List bên phải và tên năm học" sqref="J7">
      <formula1>"2016 - 2017, 2017 - 2018, 2018 - 2019"</formula1>
    </dataValidation>
    <dataValidation type="list" allowBlank="1" showInputMessage="1" showErrorMessage="1" prompt="Chọn hộp List bên phải và tên học kỳ" sqref="G7">
      <formula1>"I  -, II  -"</formula1>
    </dataValidation>
    <dataValidation type="list" allowBlank="1" showInputMessage="1" showErrorMessage="1" prompt="Chọn hộp list bên phải và tên học phần " sqref="C7:E7">
      <formula1>"PPTCHĐ LQ TPVH cho trẻ MN,PPTCHĐ thể chất cho trẻ MN,Tổ chức hoạt động vui chơi,PPTCHĐ âm nhạc cho trẻ MN,Tạo hình đồ chơi,Phòng bệnh và ĐBAT cho trẻ"</formula1>
    </dataValidation>
  </dataValidations>
  <printOptions/>
  <pageMargins left="0.5" right="0.25" top="0.25" bottom="0.25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</dc:creator>
  <cp:keywords/>
  <dc:description/>
  <cp:lastModifiedBy>Thanh_DaoTao</cp:lastModifiedBy>
  <cp:lastPrinted>2018-09-28T10:00:14Z</cp:lastPrinted>
  <dcterms:created xsi:type="dcterms:W3CDTF">2002-05-22T10:02:19Z</dcterms:created>
  <dcterms:modified xsi:type="dcterms:W3CDTF">2018-09-28T10:23:22Z</dcterms:modified>
  <cp:category/>
  <cp:version/>
  <cp:contentType/>
  <cp:contentStatus/>
</cp:coreProperties>
</file>